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7" i="1" l="1"/>
  <c r="H47" i="1" s="1"/>
  <c r="G45" i="1"/>
  <c r="H45" i="1" s="1"/>
  <c r="G44" i="1"/>
  <c r="H44" i="1" s="1"/>
  <c r="F4" i="1"/>
  <c r="G4" i="1" s="1"/>
  <c r="H4" i="1" s="1"/>
  <c r="F5" i="1"/>
  <c r="G5" i="1" s="1"/>
  <c r="H5" i="1" s="1"/>
  <c r="G6" i="1"/>
  <c r="H6" i="1" s="1"/>
  <c r="F7" i="1"/>
  <c r="G7" i="1" s="1"/>
  <c r="H7" i="1" s="1"/>
  <c r="F8" i="1"/>
  <c r="G8" i="1" s="1"/>
  <c r="H8" i="1" s="1"/>
  <c r="F9" i="1"/>
  <c r="G9" i="1" s="1"/>
  <c r="H9" i="1" s="1"/>
  <c r="F10" i="1"/>
  <c r="G10" i="1" s="1"/>
  <c r="H10" i="1" s="1"/>
  <c r="G11" i="1"/>
  <c r="H11" i="1" s="1"/>
  <c r="F12" i="1"/>
  <c r="G12" i="1" s="1"/>
  <c r="H12" i="1" s="1"/>
  <c r="F13" i="1"/>
  <c r="G13" i="1" s="1"/>
  <c r="H13" i="1" s="1"/>
  <c r="F14" i="1"/>
  <c r="G14" i="1" s="1"/>
  <c r="H14" i="1" s="1"/>
  <c r="F15" i="1"/>
  <c r="G15" i="1" s="1"/>
  <c r="H15" i="1" s="1"/>
  <c r="G16" i="1"/>
  <c r="H16" i="1" s="1"/>
  <c r="F17" i="1"/>
  <c r="G17" i="1" s="1"/>
  <c r="H17" i="1" s="1"/>
  <c r="F18" i="1"/>
  <c r="G18" i="1" s="1"/>
  <c r="H18" i="1" s="1"/>
  <c r="F19" i="1"/>
  <c r="G19" i="1" s="1"/>
  <c r="H19" i="1" s="1"/>
  <c r="F20" i="1"/>
  <c r="G20" i="1" s="1"/>
  <c r="H20" i="1" s="1"/>
  <c r="G21" i="1"/>
  <c r="H21" i="1" s="1"/>
  <c r="F22" i="1"/>
  <c r="G22" i="1" s="1"/>
  <c r="H22" i="1" s="1"/>
  <c r="F23" i="1"/>
  <c r="G23" i="1" s="1"/>
  <c r="H23" i="1" s="1"/>
  <c r="F24" i="1"/>
  <c r="G24" i="1" s="1"/>
  <c r="H24" i="1" s="1"/>
  <c r="F25" i="1"/>
  <c r="G25" i="1" s="1"/>
  <c r="H25" i="1" s="1"/>
  <c r="G26" i="1"/>
  <c r="H26" i="1" s="1"/>
  <c r="F27" i="1"/>
  <c r="G27" i="1" s="1"/>
  <c r="H27" i="1" s="1"/>
  <c r="F28" i="1"/>
  <c r="G28" i="1" s="1"/>
  <c r="H28" i="1" s="1"/>
  <c r="F29" i="1"/>
  <c r="G29" i="1" s="1"/>
  <c r="H29" i="1" s="1"/>
  <c r="F30" i="1"/>
  <c r="G30" i="1" s="1"/>
  <c r="H30" i="1" s="1"/>
  <c r="G31" i="1"/>
  <c r="H31" i="1" s="1"/>
  <c r="F32" i="1"/>
  <c r="G32" i="1" s="1"/>
  <c r="H32" i="1" s="1"/>
  <c r="F33" i="1"/>
  <c r="G33" i="1" s="1"/>
  <c r="H33" i="1" s="1"/>
  <c r="F34" i="1"/>
  <c r="G34" i="1" s="1"/>
  <c r="H34" i="1" s="1"/>
  <c r="F35" i="1"/>
  <c r="G35" i="1" s="1"/>
  <c r="H35" i="1" s="1"/>
  <c r="G36" i="1"/>
  <c r="H36" i="1" s="1"/>
  <c r="F37" i="1"/>
  <c r="G37" i="1" s="1"/>
  <c r="H37" i="1" s="1"/>
  <c r="F38" i="1"/>
  <c r="G38" i="1" s="1"/>
  <c r="H38" i="1" s="1"/>
  <c r="F39" i="1"/>
  <c r="G39" i="1" s="1"/>
  <c r="H39" i="1" s="1"/>
  <c r="G40" i="1"/>
  <c r="H40" i="1" s="1"/>
  <c r="F41" i="1"/>
  <c r="G41" i="1" s="1"/>
  <c r="H41" i="1" s="1"/>
  <c r="G43" i="1"/>
  <c r="H43" i="1" s="1"/>
</calcChain>
</file>

<file path=xl/sharedStrings.xml><?xml version="1.0" encoding="utf-8"?>
<sst xmlns="http://schemas.openxmlformats.org/spreadsheetml/2006/main" count="105" uniqueCount="32">
  <si>
    <t>№ п/п</t>
  </si>
  <si>
    <t>Наименование продукции</t>
  </si>
  <si>
    <t>Ед. изм.</t>
  </si>
  <si>
    <t>Сорт</t>
  </si>
  <si>
    <t>0 сорт</t>
  </si>
  <si>
    <t>1 сорт</t>
  </si>
  <si>
    <t>2 сорт</t>
  </si>
  <si>
    <t>4 сорт</t>
  </si>
  <si>
    <t xml:space="preserve">4 сорт </t>
  </si>
  <si>
    <t>Услуги по изготовлению пиломатериала необрезного из леса заказчика</t>
  </si>
  <si>
    <t>Острожка</t>
  </si>
  <si>
    <t>Опилки</t>
  </si>
  <si>
    <t xml:space="preserve"> 3 сорт </t>
  </si>
  <si>
    <t>Дрова</t>
  </si>
  <si>
    <t>Услуги по изготовлению пиломатериала обрезного из леса заказчика</t>
  </si>
  <si>
    <t>Брус 100*100 мм и более (СТБ 1713-2007)</t>
  </si>
  <si>
    <t>Прейскурант цен на пиломатериалы и услуги цеха деревообработки ОАО "122 УНРМ"</t>
  </si>
  <si>
    <r>
      <t>м</t>
    </r>
    <r>
      <rPr>
        <vertAlign val="superscript"/>
        <sz val="12"/>
        <rFont val="Calibri"/>
        <family val="2"/>
        <charset val="204"/>
        <scheme val="minor"/>
      </rPr>
      <t>3</t>
    </r>
  </si>
  <si>
    <r>
      <t>м</t>
    </r>
    <r>
      <rPr>
        <vertAlign val="superscript"/>
        <sz val="12"/>
        <rFont val="Calibri"/>
        <family val="2"/>
        <charset val="204"/>
        <scheme val="minor"/>
      </rPr>
      <t>3</t>
    </r>
    <r>
      <rPr>
        <sz val="10"/>
        <rFont val="Arial Cyr"/>
        <charset val="204"/>
      </rPr>
      <t/>
    </r>
  </si>
  <si>
    <t>Цена без НДС, руб.</t>
  </si>
  <si>
    <t>Сумма НДС (20%), руб.</t>
  </si>
  <si>
    <t>Цена с НДС, руб.</t>
  </si>
  <si>
    <t>А также мы изготавливаем поддоны и европоддоны по вашим требованиям.</t>
  </si>
  <si>
    <r>
      <t xml:space="preserve">Вышлите заявку на приобретение пиломатериалов по факсу                              </t>
    </r>
    <r>
      <rPr>
        <b/>
        <sz val="17"/>
        <color theme="6" tint="-0.249977111117893"/>
        <rFont val="Calibri"/>
        <family val="2"/>
        <charset val="204"/>
        <scheme val="minor"/>
      </rPr>
      <t xml:space="preserve"> </t>
    </r>
    <r>
      <rPr>
        <b/>
        <sz val="17"/>
        <color rgb="FFC00000"/>
        <rFont val="Calibri"/>
        <family val="2"/>
        <charset val="204"/>
        <scheme val="minor"/>
      </rPr>
      <t>8 017 266 06 33</t>
    </r>
  </si>
  <si>
    <t>Доска необрезная        (СТБ 1713-2007)</t>
  </si>
  <si>
    <t>Доска обрезная            до 100 мм                     (СТБ 1713-2007)</t>
  </si>
  <si>
    <t>Брусок до 100 мм             (СТБ 1713-2007)</t>
  </si>
  <si>
    <t>Доска обрезная до 100 мм строганная                 (СТБ 1713-2007)</t>
  </si>
  <si>
    <t>Брусок до 100 мм строганный                   (СТБ 1713-2007)</t>
  </si>
  <si>
    <t>Брус 100*100 мм и более строганный            (СТБ 1713-2007)</t>
  </si>
  <si>
    <t>Доска обрезная              до 100 мм                    (СТБ 1714-2007)</t>
  </si>
  <si>
    <r>
      <rPr>
        <b/>
        <i/>
        <sz val="16"/>
        <color rgb="FFC00000"/>
        <rFont val="Calibri"/>
        <family val="2"/>
        <charset val="204"/>
        <scheme val="minor"/>
      </rPr>
      <t>Позвоните по телефону 8 029 345 85 33</t>
    </r>
    <r>
      <rPr>
        <b/>
        <i/>
        <sz val="16"/>
        <color theme="1"/>
        <rFont val="Calibri"/>
        <family val="2"/>
        <charset val="204"/>
        <scheme val="minor"/>
      </rPr>
      <t xml:space="preserve">                </t>
    </r>
    <r>
      <rPr>
        <sz val="16"/>
        <color theme="1"/>
        <rFont val="Calibri"/>
        <family val="2"/>
        <charset val="204"/>
        <scheme val="minor"/>
      </rPr>
      <t xml:space="preserve">и вас с радостью проконсультирует по вопросам приобретения пиломатериалов                    </t>
    </r>
    <r>
      <rPr>
        <b/>
        <i/>
        <sz val="16"/>
        <color rgb="FFC00000"/>
        <rFont val="Calibri"/>
        <family val="2"/>
        <charset val="204"/>
        <scheme val="minor"/>
      </rPr>
      <t>Николай Лимасов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</si>
</sst>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vertAlign val="superscript"/>
      <sz val="12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3"/>
      <color theme="6" tint="-0.249977111117893"/>
      <name val="Calibri"/>
      <family val="2"/>
      <charset val="204"/>
      <scheme val="minor"/>
    </font>
    <font>
      <b/>
      <i/>
      <sz val="16"/>
      <color rgb="FFC00000"/>
      <name val="Calibri"/>
      <family val="2"/>
      <charset val="204"/>
      <scheme val="minor"/>
    </font>
    <font>
      <b/>
      <sz val="17"/>
      <color theme="6" tint="-0.249977111117893"/>
      <name val="Calibri"/>
      <family val="2"/>
      <charset val="204"/>
      <scheme val="minor"/>
    </font>
    <font>
      <b/>
      <sz val="17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/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13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3" fillId="0" borderId="17" xfId="0" applyFont="1" applyBorder="1"/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6" fillId="2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topLeftCell="A10" zoomScaleNormal="100" zoomScaleSheetLayoutView="100" workbookViewId="0">
      <selection activeCell="B60" sqref="B60"/>
    </sheetView>
  </sheetViews>
  <sheetFormatPr defaultRowHeight="15.75" x14ac:dyDescent="0.25"/>
  <cols>
    <col min="1" max="1" width="5.7109375" style="1" customWidth="1"/>
    <col min="2" max="2" width="9.140625" style="1"/>
    <col min="3" max="3" width="16.7109375" style="1" customWidth="1"/>
    <col min="4" max="4" width="9.140625" style="1"/>
    <col min="5" max="5" width="11.7109375" style="1" customWidth="1"/>
    <col min="6" max="6" width="15.140625" style="1" customWidth="1"/>
    <col min="7" max="7" width="17.140625" style="1" customWidth="1"/>
    <col min="8" max="8" width="13.5703125" style="1" customWidth="1"/>
    <col min="9" max="16384" width="9.140625" style="1"/>
  </cols>
  <sheetData>
    <row r="1" spans="1:11" ht="42" customHeight="1" x14ac:dyDescent="0.25">
      <c r="A1" s="26"/>
      <c r="B1" s="27" t="s">
        <v>16</v>
      </c>
      <c r="C1" s="27"/>
      <c r="D1" s="27"/>
      <c r="E1" s="27"/>
      <c r="F1" s="27"/>
      <c r="G1" s="27"/>
      <c r="H1" s="26"/>
      <c r="K1" s="18"/>
    </row>
    <row r="2" spans="1:11" ht="19.5" customHeight="1" x14ac:dyDescent="0.25">
      <c r="A2" s="2"/>
      <c r="B2" s="2"/>
      <c r="C2" s="2"/>
      <c r="D2" s="2"/>
      <c r="E2" s="2"/>
      <c r="F2" s="2"/>
      <c r="G2" s="2"/>
      <c r="H2" s="2"/>
    </row>
    <row r="3" spans="1:11" ht="31.5" x14ac:dyDescent="0.25">
      <c r="A3" s="14" t="s">
        <v>0</v>
      </c>
      <c r="B3" s="45" t="s">
        <v>1</v>
      </c>
      <c r="C3" s="46"/>
      <c r="D3" s="14" t="s">
        <v>2</v>
      </c>
      <c r="E3" s="14" t="s">
        <v>3</v>
      </c>
      <c r="F3" s="14" t="s">
        <v>19</v>
      </c>
      <c r="G3" s="14" t="s">
        <v>20</v>
      </c>
      <c r="H3" s="14" t="s">
        <v>21</v>
      </c>
    </row>
    <row r="4" spans="1:11" ht="18" x14ac:dyDescent="0.25">
      <c r="A4" s="29">
        <v>1</v>
      </c>
      <c r="B4" s="39" t="s">
        <v>24</v>
      </c>
      <c r="C4" s="40"/>
      <c r="D4" s="3" t="s">
        <v>17</v>
      </c>
      <c r="E4" s="3" t="s">
        <v>4</v>
      </c>
      <c r="F4" s="4">
        <f>F6*1.56</f>
        <v>228.80519999999999</v>
      </c>
      <c r="G4" s="4">
        <f t="shared" ref="G4:G23" si="0">F4*0.2</f>
        <v>45.761040000000001</v>
      </c>
      <c r="H4" s="4">
        <f>F4+G4</f>
        <v>274.56623999999999</v>
      </c>
    </row>
    <row r="5" spans="1:11" ht="18" x14ac:dyDescent="0.25">
      <c r="A5" s="38"/>
      <c r="B5" s="41"/>
      <c r="C5" s="42"/>
      <c r="D5" s="3" t="s">
        <v>17</v>
      </c>
      <c r="E5" s="3" t="s">
        <v>5</v>
      </c>
      <c r="F5" s="4">
        <f>F6*1.2</f>
        <v>176.00399999999999</v>
      </c>
      <c r="G5" s="4">
        <f t="shared" si="0"/>
        <v>35.200800000000001</v>
      </c>
      <c r="H5" s="4">
        <f>F5+G5</f>
        <v>211.20479999999998</v>
      </c>
    </row>
    <row r="6" spans="1:11" ht="18" x14ac:dyDescent="0.25">
      <c r="A6" s="38"/>
      <c r="B6" s="41"/>
      <c r="C6" s="42"/>
      <c r="D6" s="3" t="s">
        <v>17</v>
      </c>
      <c r="E6" s="3" t="s">
        <v>6</v>
      </c>
      <c r="F6" s="4">
        <v>146.66999999999999</v>
      </c>
      <c r="G6" s="4">
        <f>F6*0.2</f>
        <v>29.334</v>
      </c>
      <c r="H6" s="4">
        <f>F6+G6</f>
        <v>176.00399999999999</v>
      </c>
    </row>
    <row r="7" spans="1:11" ht="18" x14ac:dyDescent="0.25">
      <c r="A7" s="38"/>
      <c r="B7" s="41"/>
      <c r="C7" s="42"/>
      <c r="D7" s="3" t="s">
        <v>18</v>
      </c>
      <c r="E7" s="3" t="s">
        <v>12</v>
      </c>
      <c r="F7" s="4">
        <f>F6*0.8-0.01</f>
        <v>117.32599999999999</v>
      </c>
      <c r="G7" s="4">
        <f t="shared" si="0"/>
        <v>23.465199999999999</v>
      </c>
      <c r="H7" s="4">
        <f>F7+G7+0.01</f>
        <v>140.80119999999999</v>
      </c>
    </row>
    <row r="8" spans="1:11" ht="18" x14ac:dyDescent="0.25">
      <c r="A8" s="30"/>
      <c r="B8" s="43"/>
      <c r="C8" s="44"/>
      <c r="D8" s="3" t="s">
        <v>18</v>
      </c>
      <c r="E8" s="3" t="s">
        <v>7</v>
      </c>
      <c r="F8" s="4">
        <f>F6*0.56</f>
        <v>82.135199999999998</v>
      </c>
      <c r="G8" s="4">
        <f t="shared" si="0"/>
        <v>16.427040000000002</v>
      </c>
      <c r="H8" s="4">
        <f>F8+G8+0.01</f>
        <v>98.572240000000008</v>
      </c>
    </row>
    <row r="9" spans="1:11" ht="18" x14ac:dyDescent="0.25">
      <c r="A9" s="29">
        <v>2</v>
      </c>
      <c r="B9" s="39" t="s">
        <v>25</v>
      </c>
      <c r="C9" s="40"/>
      <c r="D9" s="3" t="s">
        <v>18</v>
      </c>
      <c r="E9" s="3" t="s">
        <v>4</v>
      </c>
      <c r="F9" s="4">
        <f>F11*1.56</f>
        <v>312</v>
      </c>
      <c r="G9" s="4">
        <f>F9*0.2</f>
        <v>62.400000000000006</v>
      </c>
      <c r="H9" s="4">
        <f>F9+G9</f>
        <v>374.4</v>
      </c>
    </row>
    <row r="10" spans="1:11" ht="18" x14ac:dyDescent="0.25">
      <c r="A10" s="38"/>
      <c r="B10" s="41"/>
      <c r="C10" s="42"/>
      <c r="D10" s="3" t="s">
        <v>18</v>
      </c>
      <c r="E10" s="3" t="s">
        <v>5</v>
      </c>
      <c r="F10" s="4">
        <f>F11*1.2</f>
        <v>240</v>
      </c>
      <c r="G10" s="4">
        <f t="shared" si="0"/>
        <v>48</v>
      </c>
      <c r="H10" s="4">
        <f>F10+G10</f>
        <v>288</v>
      </c>
    </row>
    <row r="11" spans="1:11" ht="18" x14ac:dyDescent="0.25">
      <c r="A11" s="38"/>
      <c r="B11" s="41"/>
      <c r="C11" s="42"/>
      <c r="D11" s="3" t="s">
        <v>18</v>
      </c>
      <c r="E11" s="3" t="s">
        <v>6</v>
      </c>
      <c r="F11" s="4">
        <v>200</v>
      </c>
      <c r="G11" s="4">
        <f>F11*0.2</f>
        <v>40</v>
      </c>
      <c r="H11" s="4">
        <f>F11+G11</f>
        <v>240</v>
      </c>
    </row>
    <row r="12" spans="1:11" ht="18" x14ac:dyDescent="0.25">
      <c r="A12" s="38"/>
      <c r="B12" s="41"/>
      <c r="C12" s="42"/>
      <c r="D12" s="3" t="s">
        <v>18</v>
      </c>
      <c r="E12" s="3" t="s">
        <v>12</v>
      </c>
      <c r="F12" s="4">
        <f>F11*0.8</f>
        <v>160</v>
      </c>
      <c r="G12" s="4">
        <f t="shared" si="0"/>
        <v>32</v>
      </c>
      <c r="H12" s="4">
        <f>F12+G12</f>
        <v>192</v>
      </c>
    </row>
    <row r="13" spans="1:11" ht="18" x14ac:dyDescent="0.25">
      <c r="A13" s="30"/>
      <c r="B13" s="43"/>
      <c r="C13" s="44"/>
      <c r="D13" s="3" t="s">
        <v>18</v>
      </c>
      <c r="E13" s="3" t="s">
        <v>7</v>
      </c>
      <c r="F13" s="4">
        <f>F11*0.56</f>
        <v>112.00000000000001</v>
      </c>
      <c r="G13" s="4">
        <f t="shared" si="0"/>
        <v>22.400000000000006</v>
      </c>
      <c r="H13" s="4">
        <f>G13+F13</f>
        <v>134.40000000000003</v>
      </c>
    </row>
    <row r="14" spans="1:11" ht="18" x14ac:dyDescent="0.25">
      <c r="A14" s="29">
        <v>3</v>
      </c>
      <c r="B14" s="39" t="s">
        <v>26</v>
      </c>
      <c r="C14" s="40"/>
      <c r="D14" s="3" t="s">
        <v>18</v>
      </c>
      <c r="E14" s="3" t="s">
        <v>4</v>
      </c>
      <c r="F14" s="4">
        <f>F16*1.56+0.01</f>
        <v>325.00480000000005</v>
      </c>
      <c r="G14" s="4">
        <f t="shared" si="0"/>
        <v>65.000960000000006</v>
      </c>
      <c r="H14" s="4">
        <f>G14+F14-0.01</f>
        <v>389.99576000000008</v>
      </c>
    </row>
    <row r="15" spans="1:11" ht="18" x14ac:dyDescent="0.25">
      <c r="A15" s="38"/>
      <c r="B15" s="41"/>
      <c r="C15" s="42"/>
      <c r="D15" s="3" t="s">
        <v>18</v>
      </c>
      <c r="E15" s="3" t="s">
        <v>5</v>
      </c>
      <c r="F15" s="4">
        <f>F16*1.2</f>
        <v>249.99600000000001</v>
      </c>
      <c r="G15" s="4">
        <f t="shared" si="0"/>
        <v>49.999200000000002</v>
      </c>
      <c r="H15" s="4">
        <f>F15+G15</f>
        <v>299.99520000000001</v>
      </c>
    </row>
    <row r="16" spans="1:11" ht="18" x14ac:dyDescent="0.25">
      <c r="A16" s="38"/>
      <c r="B16" s="41"/>
      <c r="C16" s="42"/>
      <c r="D16" s="3" t="s">
        <v>18</v>
      </c>
      <c r="E16" s="3" t="s">
        <v>6</v>
      </c>
      <c r="F16" s="4">
        <v>208.33</v>
      </c>
      <c r="G16" s="4">
        <f>F16*0.2</f>
        <v>41.666000000000004</v>
      </c>
      <c r="H16" s="4">
        <f>F16+G16</f>
        <v>249.99600000000001</v>
      </c>
    </row>
    <row r="17" spans="1:8" ht="18" x14ac:dyDescent="0.25">
      <c r="A17" s="38"/>
      <c r="B17" s="41"/>
      <c r="C17" s="42"/>
      <c r="D17" s="3" t="s">
        <v>18</v>
      </c>
      <c r="E17" s="3" t="s">
        <v>12</v>
      </c>
      <c r="F17" s="4">
        <f>F16*0.8+0.01</f>
        <v>166.67400000000001</v>
      </c>
      <c r="G17" s="4">
        <f t="shared" si="0"/>
        <v>33.334800000000001</v>
      </c>
      <c r="H17" s="4">
        <f>F17+G17-0.01</f>
        <v>199.99880000000002</v>
      </c>
    </row>
    <row r="18" spans="1:8" ht="18" x14ac:dyDescent="0.25">
      <c r="A18" s="30"/>
      <c r="B18" s="43"/>
      <c r="C18" s="44"/>
      <c r="D18" s="3" t="s">
        <v>18</v>
      </c>
      <c r="E18" s="3" t="s">
        <v>7</v>
      </c>
      <c r="F18" s="4">
        <f>F16*0.56+0.01</f>
        <v>116.67480000000002</v>
      </c>
      <c r="G18" s="4">
        <f t="shared" si="0"/>
        <v>23.334960000000006</v>
      </c>
      <c r="H18" s="4">
        <f>G18+F18-0.01</f>
        <v>139.99976000000004</v>
      </c>
    </row>
    <row r="19" spans="1:8" ht="18" x14ac:dyDescent="0.25">
      <c r="A19" s="29">
        <v>4</v>
      </c>
      <c r="B19" s="39" t="s">
        <v>15</v>
      </c>
      <c r="C19" s="40"/>
      <c r="D19" s="3" t="s">
        <v>17</v>
      </c>
      <c r="E19" s="3" t="s">
        <v>4</v>
      </c>
      <c r="F19" s="4">
        <f>F21*1.56-0.01</f>
        <v>337.99520000000001</v>
      </c>
      <c r="G19" s="5">
        <f t="shared" si="0"/>
        <v>67.599040000000002</v>
      </c>
      <c r="H19" s="4">
        <f>F19+G19+0.01</f>
        <v>405.60424</v>
      </c>
    </row>
    <row r="20" spans="1:8" ht="18" x14ac:dyDescent="0.25">
      <c r="A20" s="38"/>
      <c r="B20" s="41"/>
      <c r="C20" s="42"/>
      <c r="D20" s="3" t="s">
        <v>17</v>
      </c>
      <c r="E20" s="3" t="s">
        <v>5</v>
      </c>
      <c r="F20" s="4">
        <f>F21*1.2</f>
        <v>260.00399999999996</v>
      </c>
      <c r="G20" s="5">
        <f t="shared" si="0"/>
        <v>52.000799999999998</v>
      </c>
      <c r="H20" s="4">
        <f>F20+G20</f>
        <v>312.00479999999993</v>
      </c>
    </row>
    <row r="21" spans="1:8" ht="18" x14ac:dyDescent="0.25">
      <c r="A21" s="38"/>
      <c r="B21" s="41"/>
      <c r="C21" s="42"/>
      <c r="D21" s="3" t="s">
        <v>17</v>
      </c>
      <c r="E21" s="3" t="s">
        <v>6</v>
      </c>
      <c r="F21" s="6">
        <v>216.67</v>
      </c>
      <c r="G21" s="5">
        <f t="shared" si="0"/>
        <v>43.334000000000003</v>
      </c>
      <c r="H21" s="4">
        <f>F21+G21</f>
        <v>260.00400000000002</v>
      </c>
    </row>
    <row r="22" spans="1:8" ht="18" x14ac:dyDescent="0.25">
      <c r="A22" s="38"/>
      <c r="B22" s="41"/>
      <c r="C22" s="42"/>
      <c r="D22" s="3" t="s">
        <v>18</v>
      </c>
      <c r="E22" s="3" t="s">
        <v>12</v>
      </c>
      <c r="F22" s="6">
        <f>F21*0.8-0.01</f>
        <v>173.32600000000002</v>
      </c>
      <c r="G22" s="5">
        <f t="shared" si="0"/>
        <v>34.665200000000006</v>
      </c>
      <c r="H22" s="6">
        <f>F22+G22+0.01</f>
        <v>208.00120000000001</v>
      </c>
    </row>
    <row r="23" spans="1:8" ht="18" x14ac:dyDescent="0.25">
      <c r="A23" s="30"/>
      <c r="B23" s="43"/>
      <c r="C23" s="44"/>
      <c r="D23" s="3" t="s">
        <v>18</v>
      </c>
      <c r="E23" s="3" t="s">
        <v>8</v>
      </c>
      <c r="F23" s="6">
        <f>F21*0.56-0.01</f>
        <v>121.3252</v>
      </c>
      <c r="G23" s="5">
        <f t="shared" si="0"/>
        <v>24.265039999999999</v>
      </c>
      <c r="H23" s="6">
        <f>F23+G23+0.01</f>
        <v>145.60023999999999</v>
      </c>
    </row>
    <row r="24" spans="1:8" ht="18" x14ac:dyDescent="0.25">
      <c r="A24" s="29">
        <v>5</v>
      </c>
      <c r="B24" s="39" t="s">
        <v>27</v>
      </c>
      <c r="C24" s="40"/>
      <c r="D24" s="3" t="s">
        <v>17</v>
      </c>
      <c r="E24" s="3" t="s">
        <v>4</v>
      </c>
      <c r="F24" s="4">
        <f>F26*1.56+0.01</f>
        <v>442.00479999999999</v>
      </c>
      <c r="G24" s="4">
        <f t="shared" ref="G24:G38" si="1">F24*0.2</f>
        <v>88.400959999999998</v>
      </c>
      <c r="H24" s="4">
        <f>F24+G24-0.01</f>
        <v>530.39576</v>
      </c>
    </row>
    <row r="25" spans="1:8" ht="18" x14ac:dyDescent="0.25">
      <c r="A25" s="38"/>
      <c r="B25" s="41"/>
      <c r="C25" s="42"/>
      <c r="D25" s="3" t="s">
        <v>17</v>
      </c>
      <c r="E25" s="3" t="s">
        <v>5</v>
      </c>
      <c r="F25" s="4">
        <f>F26*1.2</f>
        <v>339.99599999999998</v>
      </c>
      <c r="G25" s="4">
        <f t="shared" si="1"/>
        <v>67.999200000000002</v>
      </c>
      <c r="H25" s="4">
        <f>F25+G25</f>
        <v>407.99519999999995</v>
      </c>
    </row>
    <row r="26" spans="1:8" ht="18" x14ac:dyDescent="0.25">
      <c r="A26" s="38"/>
      <c r="B26" s="41"/>
      <c r="C26" s="42"/>
      <c r="D26" s="3" t="s">
        <v>17</v>
      </c>
      <c r="E26" s="3" t="s">
        <v>6</v>
      </c>
      <c r="F26" s="4">
        <v>283.33</v>
      </c>
      <c r="G26" s="4">
        <f t="shared" si="1"/>
        <v>56.665999999999997</v>
      </c>
      <c r="H26" s="4">
        <f>G26+F26</f>
        <v>339.99599999999998</v>
      </c>
    </row>
    <row r="27" spans="1:8" ht="18" x14ac:dyDescent="0.25">
      <c r="A27" s="38"/>
      <c r="B27" s="41"/>
      <c r="C27" s="42"/>
      <c r="D27" s="3" t="s">
        <v>18</v>
      </c>
      <c r="E27" s="3" t="s">
        <v>12</v>
      </c>
      <c r="F27" s="4">
        <f>F26*0.8+0.01</f>
        <v>226.67399999999998</v>
      </c>
      <c r="G27" s="4">
        <f t="shared" si="1"/>
        <v>45.334800000000001</v>
      </c>
      <c r="H27" s="4">
        <f>F27+G27-0.01</f>
        <v>271.99879999999996</v>
      </c>
    </row>
    <row r="28" spans="1:8" ht="18" x14ac:dyDescent="0.25">
      <c r="A28" s="30"/>
      <c r="B28" s="43"/>
      <c r="C28" s="44"/>
      <c r="D28" s="3" t="s">
        <v>18</v>
      </c>
      <c r="E28" s="3" t="s">
        <v>8</v>
      </c>
      <c r="F28" s="4">
        <f>F26*0.56+0.01</f>
        <v>158.6748</v>
      </c>
      <c r="G28" s="4">
        <f t="shared" si="1"/>
        <v>31.734960000000001</v>
      </c>
      <c r="H28" s="4">
        <f>F28+G28-0.01</f>
        <v>190.39976000000001</v>
      </c>
    </row>
    <row r="29" spans="1:8" ht="18" x14ac:dyDescent="0.25">
      <c r="A29" s="29">
        <v>6</v>
      </c>
      <c r="B29" s="39" t="s">
        <v>28</v>
      </c>
      <c r="C29" s="40"/>
      <c r="D29" s="3" t="s">
        <v>18</v>
      </c>
      <c r="E29" s="3" t="s">
        <v>4</v>
      </c>
      <c r="F29" s="4">
        <f>F31*1.56</f>
        <v>468</v>
      </c>
      <c r="G29" s="4">
        <f t="shared" si="1"/>
        <v>93.600000000000009</v>
      </c>
      <c r="H29" s="4">
        <f t="shared" ref="H29:H36" si="2">F29+G29</f>
        <v>561.6</v>
      </c>
    </row>
    <row r="30" spans="1:8" ht="18" x14ac:dyDescent="0.25">
      <c r="A30" s="38"/>
      <c r="B30" s="41"/>
      <c r="C30" s="42"/>
      <c r="D30" s="3" t="s">
        <v>18</v>
      </c>
      <c r="E30" s="3" t="s">
        <v>5</v>
      </c>
      <c r="F30" s="4">
        <f>F31*1.2</f>
        <v>360</v>
      </c>
      <c r="G30" s="4">
        <f t="shared" si="1"/>
        <v>72</v>
      </c>
      <c r="H30" s="4">
        <f t="shared" si="2"/>
        <v>432</v>
      </c>
    </row>
    <row r="31" spans="1:8" ht="18" x14ac:dyDescent="0.25">
      <c r="A31" s="38"/>
      <c r="B31" s="41"/>
      <c r="C31" s="42"/>
      <c r="D31" s="3" t="s">
        <v>18</v>
      </c>
      <c r="E31" s="3" t="s">
        <v>6</v>
      </c>
      <c r="F31" s="4">
        <v>300</v>
      </c>
      <c r="G31" s="4">
        <f t="shared" si="1"/>
        <v>60</v>
      </c>
      <c r="H31" s="4">
        <f t="shared" si="2"/>
        <v>360</v>
      </c>
    </row>
    <row r="32" spans="1:8" ht="18" x14ac:dyDescent="0.25">
      <c r="A32" s="38"/>
      <c r="B32" s="41"/>
      <c r="C32" s="42"/>
      <c r="D32" s="3" t="s">
        <v>18</v>
      </c>
      <c r="E32" s="3" t="s">
        <v>12</v>
      </c>
      <c r="F32" s="4">
        <f>F31*0.8</f>
        <v>240</v>
      </c>
      <c r="G32" s="4">
        <f t="shared" si="1"/>
        <v>48</v>
      </c>
      <c r="H32" s="4">
        <f t="shared" si="2"/>
        <v>288</v>
      </c>
    </row>
    <row r="33" spans="1:8" ht="18" x14ac:dyDescent="0.25">
      <c r="A33" s="30"/>
      <c r="B33" s="43"/>
      <c r="C33" s="44"/>
      <c r="D33" s="3" t="s">
        <v>18</v>
      </c>
      <c r="E33" s="3" t="s">
        <v>7</v>
      </c>
      <c r="F33" s="4">
        <f>F31*0.56</f>
        <v>168.00000000000003</v>
      </c>
      <c r="G33" s="4">
        <f t="shared" si="1"/>
        <v>33.600000000000009</v>
      </c>
      <c r="H33" s="4">
        <f t="shared" si="2"/>
        <v>201.60000000000002</v>
      </c>
    </row>
    <row r="34" spans="1:8" ht="18" x14ac:dyDescent="0.25">
      <c r="A34" s="29">
        <v>7</v>
      </c>
      <c r="B34" s="39" t="s">
        <v>29</v>
      </c>
      <c r="C34" s="40"/>
      <c r="D34" s="3" t="s">
        <v>18</v>
      </c>
      <c r="E34" s="3" t="s">
        <v>4</v>
      </c>
      <c r="F34" s="4">
        <f>F36*1.56</f>
        <v>486.20520000000005</v>
      </c>
      <c r="G34" s="4">
        <f t="shared" si="1"/>
        <v>97.241040000000012</v>
      </c>
      <c r="H34" s="4">
        <f t="shared" si="2"/>
        <v>583.4462400000001</v>
      </c>
    </row>
    <row r="35" spans="1:8" ht="18" x14ac:dyDescent="0.25">
      <c r="A35" s="38"/>
      <c r="B35" s="41"/>
      <c r="C35" s="42"/>
      <c r="D35" s="3" t="s">
        <v>18</v>
      </c>
      <c r="E35" s="3" t="s">
        <v>5</v>
      </c>
      <c r="F35" s="4">
        <f>F36*1.2</f>
        <v>374.00400000000002</v>
      </c>
      <c r="G35" s="4">
        <f t="shared" si="1"/>
        <v>74.80080000000001</v>
      </c>
      <c r="H35" s="4">
        <f t="shared" si="2"/>
        <v>448.8048</v>
      </c>
    </row>
    <row r="36" spans="1:8" ht="18" x14ac:dyDescent="0.25">
      <c r="A36" s="38"/>
      <c r="B36" s="41"/>
      <c r="C36" s="42"/>
      <c r="D36" s="3" t="s">
        <v>18</v>
      </c>
      <c r="E36" s="3" t="s">
        <v>6</v>
      </c>
      <c r="F36" s="4">
        <v>311.67</v>
      </c>
      <c r="G36" s="4">
        <f t="shared" si="1"/>
        <v>62.334000000000003</v>
      </c>
      <c r="H36" s="4">
        <f t="shared" si="2"/>
        <v>374.00400000000002</v>
      </c>
    </row>
    <row r="37" spans="1:8" ht="18" x14ac:dyDescent="0.25">
      <c r="A37" s="38"/>
      <c r="B37" s="41"/>
      <c r="C37" s="42"/>
      <c r="D37" s="3" t="s">
        <v>18</v>
      </c>
      <c r="E37" s="3" t="s">
        <v>12</v>
      </c>
      <c r="F37" s="4">
        <f>F36*0.8-0.01</f>
        <v>249.32600000000002</v>
      </c>
      <c r="G37" s="4">
        <f t="shared" si="1"/>
        <v>49.865200000000009</v>
      </c>
      <c r="H37" s="4">
        <f>F37+G37+0.01</f>
        <v>299.20120000000003</v>
      </c>
    </row>
    <row r="38" spans="1:8" ht="18" x14ac:dyDescent="0.25">
      <c r="A38" s="30"/>
      <c r="B38" s="43"/>
      <c r="C38" s="44"/>
      <c r="D38" s="3" t="s">
        <v>18</v>
      </c>
      <c r="E38" s="3" t="s">
        <v>7</v>
      </c>
      <c r="F38" s="4">
        <f>F36*0.56</f>
        <v>174.53520000000003</v>
      </c>
      <c r="G38" s="4">
        <f t="shared" si="1"/>
        <v>34.907040000000009</v>
      </c>
      <c r="H38" s="4">
        <f>F38+G38+0.01</f>
        <v>209.45224000000002</v>
      </c>
    </row>
    <row r="39" spans="1:8" ht="18" x14ac:dyDescent="0.25">
      <c r="A39" s="29">
        <v>8</v>
      </c>
      <c r="B39" s="39" t="s">
        <v>30</v>
      </c>
      <c r="C39" s="40"/>
      <c r="D39" s="3" t="s">
        <v>18</v>
      </c>
      <c r="E39" s="3" t="s">
        <v>5</v>
      </c>
      <c r="F39" s="4">
        <f>F40*1.2</f>
        <v>189.99600000000001</v>
      </c>
      <c r="G39" s="4">
        <f t="shared" ref="G39" si="3">F39*0.2</f>
        <v>37.999200000000002</v>
      </c>
      <c r="H39" s="4">
        <f>F39+G39</f>
        <v>227.99520000000001</v>
      </c>
    </row>
    <row r="40" spans="1:8" ht="18" x14ac:dyDescent="0.25">
      <c r="A40" s="38"/>
      <c r="B40" s="41"/>
      <c r="C40" s="42"/>
      <c r="D40" s="3" t="s">
        <v>18</v>
      </c>
      <c r="E40" s="3" t="s">
        <v>6</v>
      </c>
      <c r="F40" s="4">
        <v>158.33000000000001</v>
      </c>
      <c r="G40" s="4">
        <f>F40*0.2</f>
        <v>31.666000000000004</v>
      </c>
      <c r="H40" s="4">
        <f>F40+G40</f>
        <v>189.99600000000001</v>
      </c>
    </row>
    <row r="41" spans="1:8" ht="18" x14ac:dyDescent="0.25">
      <c r="A41" s="38"/>
      <c r="B41" s="41"/>
      <c r="C41" s="42"/>
      <c r="D41" s="7" t="s">
        <v>18</v>
      </c>
      <c r="E41" s="7" t="s">
        <v>12</v>
      </c>
      <c r="F41" s="8">
        <f>F40*0.8+0.01</f>
        <v>126.67400000000002</v>
      </c>
      <c r="G41" s="8">
        <f t="shared" ref="G41" si="4">F41*0.2</f>
        <v>25.334800000000005</v>
      </c>
      <c r="H41" s="4">
        <f>F41+G41-0.01</f>
        <v>151.99880000000005</v>
      </c>
    </row>
    <row r="42" spans="1:8" s="18" customFormat="1" ht="18" x14ac:dyDescent="0.25">
      <c r="A42" s="15">
        <v>9</v>
      </c>
      <c r="B42" s="55" t="s">
        <v>11</v>
      </c>
      <c r="C42" s="55"/>
      <c r="D42" s="3" t="s">
        <v>18</v>
      </c>
      <c r="E42" s="9"/>
      <c r="F42" s="10">
        <v>10</v>
      </c>
      <c r="G42" s="10">
        <v>2</v>
      </c>
      <c r="H42" s="10">
        <v>12</v>
      </c>
    </row>
    <row r="43" spans="1:8" s="18" customFormat="1" ht="18" x14ac:dyDescent="0.25">
      <c r="A43" s="15">
        <v>10</v>
      </c>
      <c r="B43" s="55" t="s">
        <v>13</v>
      </c>
      <c r="C43" s="55"/>
      <c r="D43" s="3" t="s">
        <v>18</v>
      </c>
      <c r="E43" s="9"/>
      <c r="F43" s="10">
        <v>17.5</v>
      </c>
      <c r="G43" s="10">
        <f>F43*0.2</f>
        <v>3.5</v>
      </c>
      <c r="H43" s="10">
        <f>F43+G43</f>
        <v>21</v>
      </c>
    </row>
    <row r="44" spans="1:8" s="18" customFormat="1" ht="18" x14ac:dyDescent="0.25">
      <c r="A44" s="15">
        <v>11</v>
      </c>
      <c r="B44" s="36" t="s">
        <v>10</v>
      </c>
      <c r="C44" s="36"/>
      <c r="D44" s="11" t="s">
        <v>17</v>
      </c>
      <c r="E44" s="9"/>
      <c r="F44" s="12">
        <v>37.5</v>
      </c>
      <c r="G44" s="12">
        <f t="shared" ref="G44" si="5">F44*0.2</f>
        <v>7.5</v>
      </c>
      <c r="H44" s="13">
        <f t="shared" ref="H44" si="6">F44+G44</f>
        <v>45</v>
      </c>
    </row>
    <row r="45" spans="1:8" s="18" customFormat="1" ht="22.5" customHeight="1" x14ac:dyDescent="0.25">
      <c r="A45" s="28">
        <v>12</v>
      </c>
      <c r="B45" s="37" t="s">
        <v>9</v>
      </c>
      <c r="C45" s="37"/>
      <c r="D45" s="35" t="s">
        <v>18</v>
      </c>
      <c r="E45" s="34"/>
      <c r="F45" s="32">
        <v>58.33</v>
      </c>
      <c r="G45" s="32">
        <f>F45*0.2</f>
        <v>11.666</v>
      </c>
      <c r="H45" s="33">
        <f>F45+G45</f>
        <v>69.995999999999995</v>
      </c>
    </row>
    <row r="46" spans="1:8" s="18" customFormat="1" ht="41.25" customHeight="1" x14ac:dyDescent="0.25">
      <c r="A46" s="28"/>
      <c r="B46" s="37"/>
      <c r="C46" s="37"/>
      <c r="D46" s="35"/>
      <c r="E46" s="34"/>
      <c r="F46" s="32"/>
      <c r="G46" s="32"/>
      <c r="H46" s="33"/>
    </row>
    <row r="47" spans="1:8" s="18" customFormat="1" ht="18.75" customHeight="1" x14ac:dyDescent="0.25">
      <c r="A47" s="29">
        <v>13</v>
      </c>
      <c r="B47" s="37" t="s">
        <v>14</v>
      </c>
      <c r="C47" s="37"/>
      <c r="D47" s="31" t="s">
        <v>18</v>
      </c>
      <c r="E47" s="34"/>
      <c r="F47" s="32">
        <v>70.83</v>
      </c>
      <c r="G47" s="32">
        <f>F47*0.2</f>
        <v>14.166</v>
      </c>
      <c r="H47" s="33">
        <f>F47+G47</f>
        <v>84.995999999999995</v>
      </c>
    </row>
    <row r="48" spans="1:8" s="18" customFormat="1" ht="48" customHeight="1" x14ac:dyDescent="0.25">
      <c r="A48" s="30"/>
      <c r="B48" s="37"/>
      <c r="C48" s="37"/>
      <c r="D48" s="31"/>
      <c r="E48" s="34"/>
      <c r="F48" s="32"/>
      <c r="G48" s="32"/>
      <c r="H48" s="33"/>
    </row>
    <row r="49" spans="1:9" s="18" customFormat="1" x14ac:dyDescent="0.25">
      <c r="A49" s="16"/>
      <c r="B49" s="23"/>
      <c r="C49" s="23"/>
      <c r="D49" s="19"/>
      <c r="E49" s="17"/>
      <c r="F49" s="20"/>
      <c r="G49" s="20"/>
      <c r="H49" s="21"/>
    </row>
    <row r="50" spans="1:9" s="18" customFormat="1" ht="15.75" customHeight="1" x14ac:dyDescent="0.25">
      <c r="A50" s="16"/>
      <c r="B50" s="48" t="s">
        <v>22</v>
      </c>
      <c r="C50" s="48"/>
      <c r="D50" s="48"/>
      <c r="E50" s="48"/>
      <c r="F50" s="48"/>
      <c r="G50" s="48"/>
      <c r="H50" s="24"/>
    </row>
    <row r="51" spans="1:9" s="18" customFormat="1" x14ac:dyDescent="0.25">
      <c r="A51" s="16"/>
      <c r="B51" s="48"/>
      <c r="C51" s="48"/>
      <c r="D51" s="48"/>
      <c r="E51" s="48"/>
      <c r="F51" s="48"/>
      <c r="G51" s="48"/>
      <c r="H51" s="24"/>
    </row>
    <row r="52" spans="1:9" ht="16.5" thickBot="1" x14ac:dyDescent="0.3">
      <c r="H52" s="25"/>
      <c r="I52" s="25"/>
    </row>
    <row r="53" spans="1:9" ht="15.75" customHeight="1" thickTop="1" x14ac:dyDescent="0.25">
      <c r="B53" s="47" t="s">
        <v>31</v>
      </c>
      <c r="C53" s="47"/>
      <c r="D53" s="47"/>
      <c r="E53" s="47"/>
      <c r="F53" s="47"/>
      <c r="G53" s="22"/>
      <c r="H53" s="49" t="s">
        <v>23</v>
      </c>
      <c r="I53" s="50"/>
    </row>
    <row r="54" spans="1:9" ht="15.75" customHeight="1" x14ac:dyDescent="0.25">
      <c r="B54" s="47"/>
      <c r="C54" s="47"/>
      <c r="D54" s="47"/>
      <c r="E54" s="47"/>
      <c r="F54" s="47"/>
      <c r="G54" s="22"/>
      <c r="H54" s="51"/>
      <c r="I54" s="52"/>
    </row>
    <row r="55" spans="1:9" ht="15.75" customHeight="1" x14ac:dyDescent="0.25">
      <c r="B55" s="47"/>
      <c r="C55" s="47"/>
      <c r="D55" s="47"/>
      <c r="E55" s="47"/>
      <c r="F55" s="47"/>
      <c r="G55" s="22"/>
      <c r="H55" s="51"/>
      <c r="I55" s="52"/>
    </row>
    <row r="56" spans="1:9" ht="15.75" customHeight="1" x14ac:dyDescent="0.25">
      <c r="B56" s="47"/>
      <c r="C56" s="47"/>
      <c r="D56" s="47"/>
      <c r="E56" s="47"/>
      <c r="F56" s="47"/>
      <c r="G56" s="22"/>
      <c r="H56" s="51"/>
      <c r="I56" s="52"/>
    </row>
    <row r="57" spans="1:9" ht="15.75" customHeight="1" x14ac:dyDescent="0.25">
      <c r="B57" s="47"/>
      <c r="C57" s="47"/>
      <c r="D57" s="47"/>
      <c r="E57" s="47"/>
      <c r="F57" s="47"/>
      <c r="G57" s="22"/>
      <c r="H57" s="51"/>
      <c r="I57" s="52"/>
    </row>
    <row r="58" spans="1:9" ht="15.75" customHeight="1" x14ac:dyDescent="0.25">
      <c r="B58" s="47"/>
      <c r="C58" s="47"/>
      <c r="D58" s="47"/>
      <c r="E58" s="47"/>
      <c r="F58" s="47"/>
      <c r="G58" s="22"/>
      <c r="H58" s="51"/>
      <c r="I58" s="52"/>
    </row>
    <row r="59" spans="1:9" ht="16.5" customHeight="1" thickBot="1" x14ac:dyDescent="0.3">
      <c r="B59" s="47"/>
      <c r="C59" s="47"/>
      <c r="D59" s="47"/>
      <c r="E59" s="47"/>
      <c r="F59" s="47"/>
      <c r="G59" s="22"/>
      <c r="H59" s="53"/>
      <c r="I59" s="54"/>
    </row>
    <row r="60" spans="1:9" ht="16.5" thickTop="1" x14ac:dyDescent="0.25"/>
  </sheetData>
  <mergeCells count="38">
    <mergeCell ref="B53:F59"/>
    <mergeCell ref="B50:G51"/>
    <mergeCell ref="H53:I59"/>
    <mergeCell ref="B42:C42"/>
    <mergeCell ref="B43:C43"/>
    <mergeCell ref="A19:A23"/>
    <mergeCell ref="B19:C23"/>
    <mergeCell ref="A24:A28"/>
    <mergeCell ref="B24:C28"/>
    <mergeCell ref="B3:C3"/>
    <mergeCell ref="A4:A8"/>
    <mergeCell ref="B4:C8"/>
    <mergeCell ref="A9:A13"/>
    <mergeCell ref="B9:C13"/>
    <mergeCell ref="A14:A18"/>
    <mergeCell ref="B14:C18"/>
    <mergeCell ref="H45:H46"/>
    <mergeCell ref="F47:F48"/>
    <mergeCell ref="G47:G48"/>
    <mergeCell ref="H47:H48"/>
    <mergeCell ref="E45:E46"/>
    <mergeCell ref="E47:E48"/>
    <mergeCell ref="B1:G1"/>
    <mergeCell ref="A45:A46"/>
    <mergeCell ref="A47:A48"/>
    <mergeCell ref="D47:D48"/>
    <mergeCell ref="F45:F46"/>
    <mergeCell ref="G45:G46"/>
    <mergeCell ref="D45:D46"/>
    <mergeCell ref="B44:C44"/>
    <mergeCell ref="B45:C46"/>
    <mergeCell ref="B47:C48"/>
    <mergeCell ref="A29:A33"/>
    <mergeCell ref="B29:C33"/>
    <mergeCell ref="A34:A38"/>
    <mergeCell ref="B34:C38"/>
    <mergeCell ref="A39:A41"/>
    <mergeCell ref="B39:C41"/>
  </mergeCells>
  <pageMargins left="0.39370078740157483" right="0.39370078740157483" top="0.39370078740157483" bottom="0.39370078740157483" header="0" footer="0"/>
  <pageSetup paperSize="9" scale="6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2017-01-05T08:39:42Z</dcterms:modified>
</cp:coreProperties>
</file>